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BB10" i="4"/>
  <c r="AT10" i="4"/>
  <c r="AL10" i="4"/>
  <c r="P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<sst xmlns="http://schemas.openxmlformats.org/spreadsheetml/2006/main" count="232" uniqueCount="120">
  <si>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</si>
  <si>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</si>
  <si>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</si>
  <si>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</si>
  <si>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</si>
  <si>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</si>
  <si>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</si>
  <si>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</si>
  <si>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</si>
  <si>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</si>
  <si>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</si>
  <si>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</si>
  <si>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</si>
  <si>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</si>
  <si>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</si>
  <si>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</si>
  <si>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</si>
  <si>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</si>
  <si>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</si>
  <si>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</si>
  <si>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</si>
  <si>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</si>
  <si>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</si>
  <si>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</si>
  <si>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</si>
  <si>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</si>
  <si>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</si>
  <si>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</si>
  <si>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</si>
  <si>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</si>
  <si>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</si>
  <si>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</si>
  <si>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</si>
  <si>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</si>
  <si>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</si>
  <si>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</si>
  <si>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</si>
  <si>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</si>
  <si>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</si>
  <si>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</si>
  <si>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</si>
  <si>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</si>
  <si>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</si>
  <si>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</si>
  <si>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</si>
  <si>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</si>
  <si>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</si>
  <si>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</si>
  <si>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</si>
  <si>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</si>
  <si>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</si>
  <si>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</si>
  <si>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</si>
  <si>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</si>
  <si>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</si>
  <si>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</si>
  <si>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</si>
  <si>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</si>
  <si>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</si>
  <si>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</si>
  <si>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</si>
  <si>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</si>
  <si>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</si>
  <si>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</si>
  <si>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</si>
  <si>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</si>
  <si>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</si>
  <si>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</si>
  <si>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</si>
  <si>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</si>
  <si>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</si>
  <si>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</si>
  <si>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</si>
  <si>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</si>
  <si>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</si>
  <si>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</si>
  <si>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</si>
  <si>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</si>
  <si>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</si>
  <si>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</si>
  <si>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</si>
  <si>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</si>
  <si>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</si>
  <si>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</si>
  <si>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</si>
  <si>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</si>
  <si>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</si>
  <si>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</si>
  <si>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</si>
  <si>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</si>
  <si>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</si>
  <si>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</si>
  <si>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</si>
  <si>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</si>
  <si>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</si>
  <si>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</si>
  <si>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</si>
  <si>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</si>
  <si>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</si>
  <si>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</si>
  <si>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</si>
  <si>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</si>
  <si>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</si>
  <si>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</si>
  <si>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</si>
  <si>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涌谷町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</si>
  <si>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</si>
  <si>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</si>
  <si>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</si>
  <si>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</si>
  <si>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</si>
  <si>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</si>
  <si>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</si>
  <si>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</si>
  <si>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</si>
  <si>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</si>
  <si>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は類似団体と比較すると低めにはなっているが、単年度収支で黒字経営となっている。ただし、今後、給水収益が減少する傾向となることが想定されることから、今後は100％を切ることも予測されるため、更なる費用削減の必要性がある。　　　　　　　　　　　　　　現在、収益的収支における料金回収率は100％を超えており適正である。　　　　　　　　　　　　　　　　　　　　　　施設利用率が類似団体と比べ、低くなっている。施設の規模が、建設当時に見込んだ給水人口、給水量が現状に合っていないためと考えられる。　　　　　　　　　　　　　　　　　　　　　有収率は類似団体よりも高めではあるが、ほぼ同水準となっていおり、次年以降も有収率向上に向け、漏水やメーター不感の原因究明を行い対策をとる必要がある。</t>
    <phoneticPr fontId="4"/>
  </si>
  <si>
    <t>アセットマネジメント（資産管理）には、現有財産の状態（健全度等）を適正に判断し、中長期の需要見通しを検討することが必要である。　　　　　　　　　　　　　　　　　　　　　　　　　　　　　　当町ではアセットマネジメントを実践するために、今後20年間の中期収支計画を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が重要となるため、料金改定を視野に入れた検討を行う。</t>
    <rPh sb="419" eb="421">
      <t>ケントウ</t>
    </rPh>
    <rPh sb="422" eb="423">
      <t>オコナ</t>
    </rPh>
    <phoneticPr fontId="4"/>
  </si>
  <si>
    <t>管路の経年化率は管路の更新により、ほぼ横ばいとなっているが、類似団体と比較しても高くなっており、現状の更新ペースを維持した場合、平成45年以降、経年化管路が現有管路の半分を超えると推計される。　　　　　　　　　　　　　　　　　　　　　　　　　　今後、経年化管路の増大に伴い更新需要がピークを迎えるが、財源等の確保が難しく、大幅な投資増額は見込めないため、更新率は横ばいとなる見込みであることから、効率・効果的な投資を図る必要がある。</t>
    <rPh sb="122" eb="124">
      <t>コンゴ</t>
    </rPh>
    <rPh sb="125" eb="128">
      <t>ケイネンカ</t>
    </rPh>
    <rPh sb="128" eb="130">
      <t>カンロ</t>
    </rPh>
    <rPh sb="131" eb="133">
      <t>ゾウダイ</t>
    </rPh>
    <rPh sb="134" eb="135">
      <t>トモナ</t>
    </rPh>
    <rPh sb="136" eb="138">
      <t>コウシン</t>
    </rPh>
    <rPh sb="138" eb="140">
      <t>ジュヨウ</t>
    </rPh>
    <rPh sb="145" eb="146">
      <t>ムカ</t>
    </rPh>
    <rPh sb="154" eb="156">
      <t>カクホ</t>
    </rPh>
    <rPh sb="157" eb="158">
      <t>ムズカ</t>
    </rPh>
    <rPh sb="161" eb="163">
      <t>オオハバ</t>
    </rPh>
    <rPh sb="164" eb="166">
      <t>トウシ</t>
    </rPh>
    <rPh sb="166" eb="168">
      <t>ゾウガク</t>
    </rPh>
    <rPh sb="169" eb="171">
      <t>ミコ</t>
    </rPh>
    <rPh sb="177" eb="179">
      <t>コウシン</t>
    </rPh>
    <rPh sb="179" eb="180">
      <t>リツ</t>
    </rPh>
    <rPh sb="181" eb="182">
      <t>ヨコ</t>
    </rPh>
    <rPh sb="187" eb="189">
      <t>ミコ</t>
    </rPh>
    <rPh sb="198" eb="200">
      <t>コウリツ</t>
    </rPh>
    <rPh sb="201" eb="204">
      <t>コウカテキ</t>
    </rPh>
    <rPh sb="205" eb="207">
      <t>トウシ</t>
    </rPh>
    <rPh sb="208" eb="209">
      <t>ハカ</t>
    </rPh>
    <rPh sb="210" eb="212">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</si>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</sst>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1.34</c:v>
                </c:pt>
                <c:pt idx="1">
                  <c:v>0.49</c:v>
                </c:pt>
                <c:pt idx="2">
                  <c:v>0.68</c:v>
                </c:pt>
                <c:pt idx="3">
                  <c:v>0.79</c:v>
                </c:pt>
                <c:pt idx="4">
                  <c:v>0.85</c:v>
                </c:pt>
              </c:numCache>
            </c:numRef>
          </c:val>
        </c:ser>
        <c:dLbls>
          <c:showLegendKey val="0"/>
          <c:showVal val="0"/>
          <c:showCatName val="0"/>
          <c:showSerName val="0"/>
          <c:showPercent val="0"/>
          <c:showBubbleSize val="0"/>
        </c:dLbls>
        <c:gapWidth val="150"/>
        <c:axId val="79845632"/>
        <c:axId val="1026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79845632"/>
        <c:axId val="102633472"/>
      </c:lineChart>
      <c:dateAx>
        <c:axId val="79845632"/>
        <c:scaling>
          <c:orientation val="minMax"/>
        </c:scaling>
        <c:delete val="1"/>
        <c:axPos val="b"/>
        <c:numFmt formatCode="ge" sourceLinked="1"/>
        <c:majorTickMark val="none"/>
        <c:minorTickMark val="none"/>
        <c:tickLblPos val="none"/>
        <c:crossAx val="102633472"/>
        <c:crosses val="autoZero"/>
        <c:auto val="1"/>
        <c:lblOffset val="100"/>
        <c:baseTimeUnit val="years"/>
      </c:dateAx>
      <c:valAx>
        <c:axId val="1026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4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38.729999999999997</c:v>
                </c:pt>
                <c:pt idx="1">
                  <c:v>37</c:v>
                </c:pt>
                <c:pt idx="2">
                  <c:v>36.200000000000003</c:v>
                </c:pt>
                <c:pt idx="3">
                  <c:v>36.32</c:v>
                </c:pt>
                <c:pt idx="4">
                  <c:v>35.92</c:v>
                </c:pt>
              </c:numCache>
            </c:numRef>
          </c:val>
        </c:ser>
        <c:dLbls>
          <c:showLegendKey val="0"/>
          <c:showVal val="0"/>
          <c:showCatName val="0"/>
          <c:showSerName val="0"/>
          <c:showPercent val="0"/>
          <c:showBubbleSize val="0"/>
        </c:dLbls>
        <c:gapWidth val="150"/>
        <c:axId val="100591104"/>
        <c:axId val="1005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00591104"/>
        <c:axId val="100593024"/>
      </c:lineChart>
      <c:dateAx>
        <c:axId val="100591104"/>
        <c:scaling>
          <c:orientation val="minMax"/>
        </c:scaling>
        <c:delete val="1"/>
        <c:axPos val="b"/>
        <c:numFmt formatCode="ge" sourceLinked="1"/>
        <c:majorTickMark val="none"/>
        <c:minorTickMark val="none"/>
        <c:tickLblPos val="none"/>
        <c:crossAx val="100593024"/>
        <c:crosses val="autoZero"/>
        <c:auto val="1"/>
        <c:lblOffset val="100"/>
        <c:baseTimeUnit val="years"/>
      </c:dateAx>
      <c:valAx>
        <c:axId val="1005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82.94</c:v>
                </c:pt>
                <c:pt idx="1">
                  <c:v>83.87</c:v>
                </c:pt>
                <c:pt idx="2">
                  <c:v>84.79</c:v>
                </c:pt>
                <c:pt idx="3">
                  <c:v>84.66</c:v>
                </c:pt>
                <c:pt idx="4">
                  <c:v>84.7</c:v>
                </c:pt>
              </c:numCache>
            </c:numRef>
          </c:val>
        </c:ser>
        <c:dLbls>
          <c:showLegendKey val="0"/>
          <c:showVal val="0"/>
          <c:showCatName val="0"/>
          <c:showSerName val="0"/>
          <c:showPercent val="0"/>
          <c:showBubbleSize val="0"/>
        </c:dLbls>
        <c:gapWidth val="150"/>
        <c:axId val="102646912"/>
        <c:axId val="1026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02646912"/>
        <c:axId val="102648832"/>
      </c:lineChart>
      <c:dateAx>
        <c:axId val="102646912"/>
        <c:scaling>
          <c:orientation val="minMax"/>
        </c:scaling>
        <c:delete val="1"/>
        <c:axPos val="b"/>
        <c:numFmt formatCode="ge" sourceLinked="1"/>
        <c:majorTickMark val="none"/>
        <c:minorTickMark val="none"/>
        <c:tickLblPos val="none"/>
        <c:crossAx val="102648832"/>
        <c:crosses val="autoZero"/>
        <c:auto val="1"/>
        <c:lblOffset val="100"/>
        <c:baseTimeUnit val="years"/>
      </c:dateAx>
      <c:valAx>
        <c:axId val="1026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107.78</c:v>
                </c:pt>
                <c:pt idx="1">
                  <c:v>104.91</c:v>
                </c:pt>
                <c:pt idx="2">
                  <c:v>105.77</c:v>
                </c:pt>
                <c:pt idx="3">
                  <c:v>109.77</c:v>
                </c:pt>
                <c:pt idx="4">
                  <c:v>110.71</c:v>
                </c:pt>
              </c:numCache>
            </c:numRef>
          </c:val>
        </c:ser>
        <c:dLbls>
          <c:showLegendKey val="0"/>
          <c:showVal val="0"/>
          <c:showCatName val="0"/>
          <c:showSerName val="0"/>
          <c:showPercent val="0"/>
          <c:showBubbleSize val="0"/>
        </c:dLbls>
        <c:gapWidth val="150"/>
        <c:axId val="79708928"/>
        <c:axId val="797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79708928"/>
        <c:axId val="79710848"/>
      </c:lineChart>
      <c:dateAx>
        <c:axId val="79708928"/>
        <c:scaling>
          <c:orientation val="minMax"/>
        </c:scaling>
        <c:delete val="1"/>
        <c:axPos val="b"/>
        <c:numFmt formatCode="ge" sourceLinked="1"/>
        <c:majorTickMark val="none"/>
        <c:minorTickMark val="none"/>
        <c:tickLblPos val="none"/>
        <c:crossAx val="79710848"/>
        <c:crosses val="autoZero"/>
        <c:auto val="1"/>
        <c:lblOffset val="100"/>
        <c:baseTimeUnit val="years"/>
      </c:dateAx>
      <c:valAx>
        <c:axId val="7971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7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35.020000000000003</c:v>
                </c:pt>
                <c:pt idx="1">
                  <c:v>35.46</c:v>
                </c:pt>
                <c:pt idx="2">
                  <c:v>39.43</c:v>
                </c:pt>
                <c:pt idx="3">
                  <c:v>40.81</c:v>
                </c:pt>
                <c:pt idx="4">
                  <c:v>41.98</c:v>
                </c:pt>
              </c:numCache>
            </c:numRef>
          </c:val>
        </c:ser>
        <c:dLbls>
          <c:showLegendKey val="0"/>
          <c:showVal val="0"/>
          <c:showCatName val="0"/>
          <c:showSerName val="0"/>
          <c:showPercent val="0"/>
          <c:showBubbleSize val="0"/>
        </c:dLbls>
        <c:gapWidth val="150"/>
        <c:axId val="79733120"/>
        <c:axId val="797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79733120"/>
        <c:axId val="79735040"/>
      </c:lineChart>
      <c:dateAx>
        <c:axId val="79733120"/>
        <c:scaling>
          <c:orientation val="minMax"/>
        </c:scaling>
        <c:delete val="1"/>
        <c:axPos val="b"/>
        <c:numFmt formatCode="ge" sourceLinked="1"/>
        <c:majorTickMark val="none"/>
        <c:minorTickMark val="none"/>
        <c:tickLblPos val="none"/>
        <c:crossAx val="79735040"/>
        <c:crosses val="autoZero"/>
        <c:auto val="1"/>
        <c:lblOffset val="100"/>
        <c:baseTimeUnit val="years"/>
      </c:dateAx>
      <c:valAx>
        <c:axId val="797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15.66</c:v>
                </c:pt>
                <c:pt idx="1">
                  <c:v>16.61</c:v>
                </c:pt>
                <c:pt idx="2">
                  <c:v>16.649999999999999</c:v>
                </c:pt>
                <c:pt idx="3">
                  <c:v>16.61</c:v>
                </c:pt>
                <c:pt idx="4">
                  <c:v>17.11</c:v>
                </c:pt>
              </c:numCache>
            </c:numRef>
          </c:val>
        </c:ser>
        <c:dLbls>
          <c:showLegendKey val="0"/>
          <c:showVal val="0"/>
          <c:showCatName val="0"/>
          <c:showSerName val="0"/>
          <c:showPercent val="0"/>
          <c:showBubbleSize val="0"/>
        </c:dLbls>
        <c:gapWidth val="150"/>
        <c:axId val="79822848"/>
        <c:axId val="7982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79822848"/>
        <c:axId val="79824768"/>
      </c:lineChart>
      <c:dateAx>
        <c:axId val="79822848"/>
        <c:scaling>
          <c:orientation val="minMax"/>
        </c:scaling>
        <c:delete val="1"/>
        <c:axPos val="b"/>
        <c:numFmt formatCode="ge" sourceLinked="1"/>
        <c:majorTickMark val="none"/>
        <c:minorTickMark val="none"/>
        <c:tickLblPos val="none"/>
        <c:crossAx val="79824768"/>
        <c:crosses val="autoZero"/>
        <c:auto val="1"/>
        <c:lblOffset val="100"/>
        <c:baseTimeUnit val="years"/>
      </c:dateAx>
      <c:valAx>
        <c:axId val="7982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891840"/>
        <c:axId val="7993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79891840"/>
        <c:axId val="79930880"/>
      </c:lineChart>
      <c:dateAx>
        <c:axId val="79891840"/>
        <c:scaling>
          <c:orientation val="minMax"/>
        </c:scaling>
        <c:delete val="1"/>
        <c:axPos val="b"/>
        <c:numFmt formatCode="ge" sourceLinked="1"/>
        <c:majorTickMark val="none"/>
        <c:minorTickMark val="none"/>
        <c:tickLblPos val="none"/>
        <c:crossAx val="79930880"/>
        <c:crosses val="autoZero"/>
        <c:auto val="1"/>
        <c:lblOffset val="100"/>
        <c:baseTimeUnit val="years"/>
      </c:dateAx>
      <c:valAx>
        <c:axId val="7993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8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427.89</c:v>
                </c:pt>
                <c:pt idx="1">
                  <c:v>747.95</c:v>
                </c:pt>
                <c:pt idx="2">
                  <c:v>489.74</c:v>
                </c:pt>
                <c:pt idx="3">
                  <c:v>484.66</c:v>
                </c:pt>
                <c:pt idx="4">
                  <c:v>447.47</c:v>
                </c:pt>
              </c:numCache>
            </c:numRef>
          </c:val>
        </c:ser>
        <c:dLbls>
          <c:showLegendKey val="0"/>
          <c:showVal val="0"/>
          <c:showCatName val="0"/>
          <c:showSerName val="0"/>
          <c:showPercent val="0"/>
          <c:showBubbleSize val="0"/>
        </c:dLbls>
        <c:gapWidth val="150"/>
        <c:axId val="82779520"/>
        <c:axId val="8281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82779520"/>
        <c:axId val="82818560"/>
      </c:lineChart>
      <c:dateAx>
        <c:axId val="82779520"/>
        <c:scaling>
          <c:orientation val="minMax"/>
        </c:scaling>
        <c:delete val="1"/>
        <c:axPos val="b"/>
        <c:numFmt formatCode="ge" sourceLinked="1"/>
        <c:majorTickMark val="none"/>
        <c:minorTickMark val="none"/>
        <c:tickLblPos val="none"/>
        <c:crossAx val="82818560"/>
        <c:crosses val="autoZero"/>
        <c:auto val="1"/>
        <c:lblOffset val="100"/>
        <c:baseTimeUnit val="years"/>
      </c:dateAx>
      <c:valAx>
        <c:axId val="8281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183.88</c:v>
                </c:pt>
                <c:pt idx="1">
                  <c:v>192.66</c:v>
                </c:pt>
                <c:pt idx="2">
                  <c:v>196.51</c:v>
                </c:pt>
                <c:pt idx="3">
                  <c:v>191.76</c:v>
                </c:pt>
                <c:pt idx="4">
                  <c:v>195.41</c:v>
                </c:pt>
              </c:numCache>
            </c:numRef>
          </c:val>
        </c:ser>
        <c:dLbls>
          <c:showLegendKey val="0"/>
          <c:showVal val="0"/>
          <c:showCatName val="0"/>
          <c:showSerName val="0"/>
          <c:showPercent val="0"/>
          <c:showBubbleSize val="0"/>
        </c:dLbls>
        <c:gapWidth val="150"/>
        <c:axId val="82828288"/>
        <c:axId val="828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2828288"/>
        <c:axId val="82834560"/>
      </c:lineChart>
      <c:dateAx>
        <c:axId val="82828288"/>
        <c:scaling>
          <c:orientation val="minMax"/>
        </c:scaling>
        <c:delete val="1"/>
        <c:axPos val="b"/>
        <c:numFmt formatCode="ge" sourceLinked="1"/>
        <c:majorTickMark val="none"/>
        <c:minorTickMark val="none"/>
        <c:tickLblPos val="none"/>
        <c:crossAx val="82834560"/>
        <c:crosses val="autoZero"/>
        <c:auto val="1"/>
        <c:lblOffset val="100"/>
        <c:baseTimeUnit val="years"/>
      </c:dateAx>
      <c:valAx>
        <c:axId val="82834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105.87</c:v>
                </c:pt>
                <c:pt idx="1">
                  <c:v>102.46</c:v>
                </c:pt>
                <c:pt idx="2">
                  <c:v>104.01</c:v>
                </c:pt>
                <c:pt idx="3">
                  <c:v>108.47</c:v>
                </c:pt>
                <c:pt idx="4">
                  <c:v>109.36</c:v>
                </c:pt>
              </c:numCache>
            </c:numRef>
          </c:val>
        </c:ser>
        <c:dLbls>
          <c:showLegendKey val="0"/>
          <c:showVal val="0"/>
          <c:showCatName val="0"/>
          <c:showSerName val="0"/>
          <c:showPercent val="0"/>
          <c:showBubbleSize val="0"/>
        </c:dLbls>
        <c:gapWidth val="150"/>
        <c:axId val="93190400"/>
        <c:axId val="94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93190400"/>
        <c:axId val="94843264"/>
      </c:lineChart>
      <c:dateAx>
        <c:axId val="93190400"/>
        <c:scaling>
          <c:orientation val="minMax"/>
        </c:scaling>
        <c:delete val="1"/>
        <c:axPos val="b"/>
        <c:numFmt formatCode="ge" sourceLinked="1"/>
        <c:majorTickMark val="none"/>
        <c:minorTickMark val="none"/>
        <c:tickLblPos val="none"/>
        <c:crossAx val="94843264"/>
        <c:crosses val="autoZero"/>
        <c:auto val="1"/>
        <c:lblOffset val="100"/>
        <c:baseTimeUnit val="years"/>
      </c:dateAx>
      <c:valAx>
        <c:axId val="94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271.45</c:v>
                </c:pt>
                <c:pt idx="1">
                  <c:v>281.18</c:v>
                </c:pt>
                <c:pt idx="2">
                  <c:v>277.85000000000002</c:v>
                </c:pt>
                <c:pt idx="3">
                  <c:v>267.27</c:v>
                </c:pt>
                <c:pt idx="4">
                  <c:v>264.91000000000003</c:v>
                </c:pt>
              </c:numCache>
            </c:numRef>
          </c:val>
        </c:ser>
        <c:dLbls>
          <c:showLegendKey val="0"/>
          <c:showVal val="0"/>
          <c:showCatName val="0"/>
          <c:showSerName val="0"/>
          <c:showPercent val="0"/>
          <c:showBubbleSize val="0"/>
        </c:dLbls>
        <c:gapWidth val="150"/>
        <c:axId val="94877568"/>
        <c:axId val="10053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94877568"/>
        <c:axId val="100536320"/>
      </c:lineChart>
      <c:dateAx>
        <c:axId val="94877568"/>
        <c:scaling>
          <c:orientation val="minMax"/>
        </c:scaling>
        <c:delete val="1"/>
        <c:axPos val="b"/>
        <c:numFmt formatCode="ge" sourceLinked="1"/>
        <c:majorTickMark val="none"/>
        <c:minorTickMark val="none"/>
        <c:tickLblPos val="none"/>
        <c:crossAx val="100536320"/>
        <c:crosses val="autoZero"/>
        <c:auto val="1"/>
        <c:lblOffset val="100"/>
        <c:baseTimeUnit val="years"/>
      </c:dateAx>
      <c:valAx>
        <c:axId val="10053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宮城県　涌谷町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16768</v>
      </c>
      <c r="AM8" s="71"/>
      <c r="AN8" s="71"/>
      <c r="AO8" s="71"/>
      <c r="AP8" s="71"/>
      <c r="AQ8" s="71"/>
      <c r="AR8" s="71"/>
      <c r="AS8" s="71"/>
      <c r="AT8" s="67">
        <f>データ!$S$6</f>
        <v>82.16</v>
      </c>
      <c r="AU8" s="68"/>
      <c r="AV8" s="68"/>
      <c r="AW8" s="68"/>
      <c r="AX8" s="68"/>
      <c r="AY8" s="68"/>
      <c r="AZ8" s="68"/>
      <c r="BA8" s="68"/>
      <c r="BB8" s="70">
        <f>データ!$T$6</f>
        <v>204.09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72.17</v>
      </c>
      <c r="J10" s="68"/>
      <c r="K10" s="68"/>
      <c r="L10" s="68"/>
      <c r="M10" s="68"/>
      <c r="N10" s="68"/>
      <c r="O10" s="69"/>
      <c r="P10" s="70">
        <f>データ!$P$6</f>
        <v>99.17</v>
      </c>
      <c r="Q10" s="70"/>
      <c r="R10" s="70"/>
      <c r="S10" s="70"/>
      <c r="T10" s="70"/>
      <c r="U10" s="70"/>
      <c r="V10" s="70"/>
      <c r="W10" s="71">
        <f>データ!$Q$6</f>
        <v>4400</v>
      </c>
      <c r="X10" s="71"/>
      <c r="Y10" s="71"/>
      <c r="Z10" s="71"/>
      <c r="AA10" s="71"/>
      <c r="AB10" s="71"/>
      <c r="AC10" s="71"/>
      <c r="AD10" s="2"/>
      <c r="AE10" s="2"/>
      <c r="AF10" s="2"/>
      <c r="AG10" s="2"/>
      <c r="AH10" s="5"/>
      <c r="AI10" s="5"/>
      <c r="AJ10" s="5"/>
      <c r="AK10" s="5"/>
      <c r="AL10" s="71">
        <f>データ!$U$6</f>
        <v>16903</v>
      </c>
      <c r="AM10" s="71"/>
      <c r="AN10" s="71"/>
      <c r="AO10" s="71"/>
      <c r="AP10" s="71"/>
      <c r="AQ10" s="71"/>
      <c r="AR10" s="71"/>
      <c r="AS10" s="71"/>
      <c r="AT10" s="67">
        <f>データ!$V$6</f>
        <v>79.7</v>
      </c>
      <c r="AU10" s="68"/>
      <c r="AV10" s="68"/>
      <c r="AW10" s="68"/>
      <c r="AX10" s="68"/>
      <c r="AY10" s="68"/>
      <c r="AZ10" s="68"/>
      <c r="BA10" s="68"/>
      <c r="BB10" s="70">
        <f>データ!$W$6</f>
        <v>212.08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45012</v>
      </c>
      <c r="D6" s="34">
        <f t="shared" si="3"/>
        <v>46</v>
      </c>
      <c r="E6" s="34">
        <f t="shared" si="3"/>
        <v>1</v>
      </c>
      <c r="F6" s="34">
        <f t="shared" si="3"/>
        <v>0</v>
      </c>
      <c r="G6" s="34">
        <f t="shared" si="3"/>
        <v>1</v>
      </c>
      <c r="H6" s="34" t="str">
        <f t="shared" si="3"/>
        <v>宮城県　涌谷町</v>
      </c>
      <c r="I6" s="34" t="str">
        <f t="shared" si="3"/>
        <v>法適用</v>
      </c>
      <c r="J6" s="34" t="str">
        <f t="shared" si="3"/>
        <v>水道事業</v>
      </c>
      <c r="K6" s="34" t="str">
        <f t="shared" si="3"/>
        <v>末端給水事業</v>
      </c>
      <c r="L6" s="34" t="str">
        <f t="shared" si="3"/>
        <v>A6</v>
      </c>
      <c r="M6" s="34">
        <f t="shared" si="3"/>
        <v>0</v>
      </c>
      <c r="N6" s="35" t="str">
        <f t="shared" si="3"/>
        <v>-</v>
      </c>
      <c r="O6" s="35">
        <f t="shared" si="3"/>
        <v>72.17</v>
      </c>
      <c r="P6" s="35">
        <f t="shared" si="3"/>
        <v>99.17</v>
      </c>
      <c r="Q6" s="35">
        <f t="shared" si="3"/>
        <v>4400</v>
      </c>
      <c r="R6" s="35">
        <f t="shared" si="3"/>
        <v>16768</v>
      </c>
      <c r="S6" s="35">
        <f t="shared" si="3"/>
        <v>82.16</v>
      </c>
      <c r="T6" s="35">
        <f t="shared" si="3"/>
        <v>204.09</v>
      </c>
      <c r="U6" s="35">
        <f t="shared" si="3"/>
        <v>16903</v>
      </c>
      <c r="V6" s="35">
        <f t="shared" si="3"/>
        <v>79.7</v>
      </c>
      <c r="W6" s="35">
        <f t="shared" si="3"/>
        <v>212.08</v>
      </c>
      <c r="X6" s="36">
        <f>IF(X7="",NA(),X7)</f>
        <v>107.78</v>
      </c>
      <c r="Y6" s="36">
        <f t="shared" ref="Y6:AG6" si="4">IF(Y7="",NA(),Y7)</f>
        <v>104.91</v>
      </c>
      <c r="Z6" s="36">
        <f t="shared" si="4"/>
        <v>105.77</v>
      </c>
      <c r="AA6" s="36">
        <f t="shared" si="4"/>
        <v>109.77</v>
      </c>
      <c r="AB6" s="36">
        <f t="shared" si="4"/>
        <v>110.71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427.89</v>
      </c>
      <c r="AU6" s="36">
        <f t="shared" ref="AU6:BC6" si="6">IF(AU7="",NA(),AU7)</f>
        <v>747.95</v>
      </c>
      <c r="AV6" s="36">
        <f t="shared" si="6"/>
        <v>489.74</v>
      </c>
      <c r="AW6" s="36">
        <f t="shared" si="6"/>
        <v>484.66</v>
      </c>
      <c r="AX6" s="36">
        <f t="shared" si="6"/>
        <v>447.47</v>
      </c>
      <c r="AY6" s="36">
        <f t="shared" si="6"/>
        <v>915.5</v>
      </c>
      <c r="AZ6" s="36">
        <f t="shared" si="6"/>
        <v>963.24</v>
      </c>
      <c r="BA6" s="36">
        <f t="shared" si="6"/>
        <v>381.53</v>
      </c>
      <c r="BB6" s="36">
        <f t="shared" si="6"/>
        <v>391.54</v>
      </c>
      <c r="BC6" s="36">
        <f t="shared" si="6"/>
        <v>384.34</v>
      </c>
      <c r="BD6" s="35" t="str">
        <f>IF(BD7="","",IF(BD7="-","【-】","【"&amp;SUBSTITUTE(TEXT(BD7,"#,##0.00"),"-","△")&amp;"】"))</f>
        <v>【262.87】</v>
      </c>
      <c r="BE6" s="36">
        <f>IF(BE7="",NA(),BE7)</f>
        <v>183.88</v>
      </c>
      <c r="BF6" s="36">
        <f t="shared" ref="BF6:BN6" si="7">IF(BF7="",NA(),BF7)</f>
        <v>192.66</v>
      </c>
      <c r="BG6" s="36">
        <f t="shared" si="7"/>
        <v>196.51</v>
      </c>
      <c r="BH6" s="36">
        <f t="shared" si="7"/>
        <v>191.76</v>
      </c>
      <c r="BI6" s="36">
        <f t="shared" si="7"/>
        <v>195.41</v>
      </c>
      <c r="BJ6" s="36">
        <f t="shared" si="7"/>
        <v>404.78</v>
      </c>
      <c r="BK6" s="36">
        <f t="shared" si="7"/>
        <v>400.38</v>
      </c>
      <c r="BL6" s="36">
        <f t="shared" si="7"/>
        <v>393.27</v>
      </c>
      <c r="BM6" s="36">
        <f t="shared" si="7"/>
        <v>386.97</v>
      </c>
      <c r="BN6" s="36">
        <f t="shared" si="7"/>
        <v>380.58</v>
      </c>
      <c r="BO6" s="35" t="str">
        <f>IF(BO7="","",IF(BO7="-","【-】","【"&amp;SUBSTITUTE(TEXT(BO7,"#,##0.00"),"-","△")&amp;"】"))</f>
        <v>【270.87】</v>
      </c>
      <c r="BP6" s="36">
        <f>IF(BP7="",NA(),BP7)</f>
        <v>105.87</v>
      </c>
      <c r="BQ6" s="36">
        <f t="shared" ref="BQ6:BY6" si="8">IF(BQ7="",NA(),BQ7)</f>
        <v>102.46</v>
      </c>
      <c r="BR6" s="36">
        <f t="shared" si="8"/>
        <v>104.01</v>
      </c>
      <c r="BS6" s="36">
        <f t="shared" si="8"/>
        <v>108.47</v>
      </c>
      <c r="BT6" s="36">
        <f t="shared" si="8"/>
        <v>109.36</v>
      </c>
      <c r="BU6" s="36">
        <f t="shared" si="8"/>
        <v>98.07</v>
      </c>
      <c r="BV6" s="36">
        <f t="shared" si="8"/>
        <v>96.56</v>
      </c>
      <c r="BW6" s="36">
        <f t="shared" si="8"/>
        <v>100.47</v>
      </c>
      <c r="BX6" s="36">
        <f t="shared" si="8"/>
        <v>101.72</v>
      </c>
      <c r="BY6" s="36">
        <f t="shared" si="8"/>
        <v>102.38</v>
      </c>
      <c r="BZ6" s="35" t="str">
        <f>IF(BZ7="","",IF(BZ7="-","【-】","【"&amp;SUBSTITUTE(TEXT(BZ7,"#,##0.00"),"-","△")&amp;"】"))</f>
        <v>【105.59】</v>
      </c>
      <c r="CA6" s="36">
        <f>IF(CA7="",NA(),CA7)</f>
        <v>271.45</v>
      </c>
      <c r="CB6" s="36">
        <f t="shared" ref="CB6:CJ6" si="9">IF(CB7="",NA(),CB7)</f>
        <v>281.18</v>
      </c>
      <c r="CC6" s="36">
        <f t="shared" si="9"/>
        <v>277.85000000000002</v>
      </c>
      <c r="CD6" s="36">
        <f t="shared" si="9"/>
        <v>267.27</v>
      </c>
      <c r="CE6" s="36">
        <f t="shared" si="9"/>
        <v>264.91000000000003</v>
      </c>
      <c r="CF6" s="36">
        <f t="shared" si="9"/>
        <v>172.26</v>
      </c>
      <c r="CG6" s="36">
        <f t="shared" si="9"/>
        <v>177.14</v>
      </c>
      <c r="CH6" s="36">
        <f t="shared" si="9"/>
        <v>169.82</v>
      </c>
      <c r="CI6" s="36">
        <f t="shared" si="9"/>
        <v>168.2</v>
      </c>
      <c r="CJ6" s="36">
        <f t="shared" si="9"/>
        <v>168.67</v>
      </c>
      <c r="CK6" s="35" t="str">
        <f>IF(CK7="","",IF(CK7="-","【-】","【"&amp;SUBSTITUTE(TEXT(CK7,"#,##0.00"),"-","△")&amp;"】"))</f>
        <v>【163.27】</v>
      </c>
      <c r="CL6" s="36">
        <f>IF(CL7="",NA(),CL7)</f>
        <v>38.729999999999997</v>
      </c>
      <c r="CM6" s="36">
        <f t="shared" ref="CM6:CU6" si="10">IF(CM7="",NA(),CM7)</f>
        <v>37</v>
      </c>
      <c r="CN6" s="36">
        <f t="shared" si="10"/>
        <v>36.200000000000003</v>
      </c>
      <c r="CO6" s="36">
        <f t="shared" si="10"/>
        <v>36.32</v>
      </c>
      <c r="CP6" s="36">
        <f t="shared" si="10"/>
        <v>35.92</v>
      </c>
      <c r="CQ6" s="36">
        <f t="shared" si="10"/>
        <v>55.68</v>
      </c>
      <c r="CR6" s="36">
        <f t="shared" si="10"/>
        <v>55.64</v>
      </c>
      <c r="CS6" s="36">
        <f t="shared" si="10"/>
        <v>55.13</v>
      </c>
      <c r="CT6" s="36">
        <f t="shared" si="10"/>
        <v>54.77</v>
      </c>
      <c r="CU6" s="36">
        <f t="shared" si="10"/>
        <v>54.92</v>
      </c>
      <c r="CV6" s="35" t="str">
        <f>IF(CV7="","",IF(CV7="-","【-】","【"&amp;SUBSTITUTE(TEXT(CV7,"#,##0.00"),"-","△")&amp;"】"))</f>
        <v>【59.94】</v>
      </c>
      <c r="CW6" s="36">
        <f>IF(CW7="",NA(),CW7)</f>
        <v>82.94</v>
      </c>
      <c r="CX6" s="36">
        <f t="shared" ref="CX6:DF6" si="11">IF(CX7="",NA(),CX7)</f>
        <v>83.87</v>
      </c>
      <c r="CY6" s="36">
        <f t="shared" si="11"/>
        <v>84.79</v>
      </c>
      <c r="CZ6" s="36">
        <f t="shared" si="11"/>
        <v>84.66</v>
      </c>
      <c r="DA6" s="36">
        <f t="shared" si="11"/>
        <v>84.7</v>
      </c>
      <c r="DB6" s="36">
        <f t="shared" si="11"/>
        <v>83.18</v>
      </c>
      <c r="DC6" s="36">
        <f t="shared" si="11"/>
        <v>83.09</v>
      </c>
      <c r="DD6" s="36">
        <f t="shared" si="11"/>
        <v>83</v>
      </c>
      <c r="DE6" s="36">
        <f t="shared" si="11"/>
        <v>82.89</v>
      </c>
      <c r="DF6" s="36">
        <f t="shared" si="11"/>
        <v>82.66</v>
      </c>
      <c r="DG6" s="35" t="str">
        <f>IF(DG7="","",IF(DG7="-","【-】","【"&amp;SUBSTITUTE(TEXT(DG7,"#,##0.00"),"-","△")&amp;"】"))</f>
        <v>【90.22】</v>
      </c>
      <c r="DH6" s="36">
        <f>IF(DH7="",NA(),DH7)</f>
        <v>35.020000000000003</v>
      </c>
      <c r="DI6" s="36">
        <f t="shared" ref="DI6:DQ6" si="12">IF(DI7="",NA(),DI7)</f>
        <v>35.46</v>
      </c>
      <c r="DJ6" s="36">
        <f t="shared" si="12"/>
        <v>39.43</v>
      </c>
      <c r="DK6" s="36">
        <f t="shared" si="12"/>
        <v>40.81</v>
      </c>
      <c r="DL6" s="36">
        <f t="shared" si="12"/>
        <v>41.98</v>
      </c>
      <c r="DM6" s="36">
        <f t="shared" si="12"/>
        <v>38.07</v>
      </c>
      <c r="DN6" s="36">
        <f t="shared" si="12"/>
        <v>39.06</v>
      </c>
      <c r="DO6" s="36">
        <f t="shared" si="12"/>
        <v>46.66</v>
      </c>
      <c r="DP6" s="36">
        <f t="shared" si="12"/>
        <v>47.46</v>
      </c>
      <c r="DQ6" s="36">
        <f t="shared" si="12"/>
        <v>48.49</v>
      </c>
      <c r="DR6" s="35" t="str">
        <f>IF(DR7="","",IF(DR7="-","【-】","【"&amp;SUBSTITUTE(TEXT(DR7,"#,##0.00"),"-","△")&amp;"】"))</f>
        <v>【47.91】</v>
      </c>
      <c r="DS6" s="36">
        <f>IF(DS7="",NA(),DS7)</f>
        <v>15.66</v>
      </c>
      <c r="DT6" s="36">
        <f t="shared" ref="DT6:EB6" si="13">IF(DT7="",NA(),DT7)</f>
        <v>16.61</v>
      </c>
      <c r="DU6" s="36">
        <f t="shared" si="13"/>
        <v>16.649999999999999</v>
      </c>
      <c r="DV6" s="36">
        <f t="shared" si="13"/>
        <v>16.61</v>
      </c>
      <c r="DW6" s="36">
        <f t="shared" si="13"/>
        <v>17.11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1.34</v>
      </c>
      <c r="EE6" s="36">
        <f t="shared" ref="EE6:EM6" si="14">IF(EE7="",NA(),EE7)</f>
        <v>0.49</v>
      </c>
      <c r="EF6" s="36">
        <f t="shared" si="14"/>
        <v>0.68</v>
      </c>
      <c r="EG6" s="36">
        <f t="shared" si="14"/>
        <v>0.79</v>
      </c>
      <c r="EH6" s="36">
        <f t="shared" si="14"/>
        <v>0.85</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45012</v>
      </c>
      <c r="D7" s="38">
        <v>46</v>
      </c>
      <c r="E7" s="38">
        <v>1</v>
      </c>
      <c r="F7" s="38">
        <v>0</v>
      </c>
      <c r="G7" s="38">
        <v>1</v>
      </c>
      <c r="H7" s="38" t="s">
        <v>105</v>
      </c>
      <c r="I7" s="38" t="s">
        <v>106</v>
      </c>
      <c r="J7" s="38" t="s">
        <v>107</v>
      </c>
      <c r="K7" s="38" t="s">
        <v>108</v>
      </c>
      <c r="L7" s="38" t="s">
        <v>109</v>
      </c>
      <c r="M7" s="38"/>
      <c r="N7" s="39" t="s">
        <v>110</v>
      </c>
      <c r="O7" s="39">
        <v>72.17</v>
      </c>
      <c r="P7" s="39">
        <v>99.17</v>
      </c>
      <c r="Q7" s="39">
        <v>4400</v>
      </c>
      <c r="R7" s="39">
        <v>16768</v>
      </c>
      <c r="S7" s="39">
        <v>82.16</v>
      </c>
      <c r="T7" s="39">
        <v>204.09</v>
      </c>
      <c r="U7" s="39">
        <v>16903</v>
      </c>
      <c r="V7" s="39">
        <v>79.7</v>
      </c>
      <c r="W7" s="39">
        <v>212.08</v>
      </c>
      <c r="X7" s="39">
        <v>107.78</v>
      </c>
      <c r="Y7" s="39">
        <v>104.91</v>
      </c>
      <c r="Z7" s="39">
        <v>105.77</v>
      </c>
      <c r="AA7" s="39">
        <v>109.77</v>
      </c>
      <c r="AB7" s="39">
        <v>110.71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427.89</v>
      </c>
      <c r="AU7" s="39">
        <v>747.95</v>
      </c>
      <c r="AV7" s="39">
        <v>489.74</v>
      </c>
      <c r="AW7" s="39">
        <v>484.66</v>
      </c>
      <c r="AX7" s="39">
        <v>447.47</v>
      </c>
      <c r="AY7" s="39">
        <v>915.5</v>
      </c>
      <c r="AZ7" s="39">
        <v>963.24</v>
      </c>
      <c r="BA7" s="39">
        <v>381.53</v>
      </c>
      <c r="BB7" s="39">
        <v>391.54</v>
      </c>
      <c r="BC7" s="39">
        <v>384.34</v>
      </c>
      <c r="BD7" s="39">
        <v>262.87</v>
      </c>
      <c r="BE7" s="39">
        <v>183.88</v>
      </c>
      <c r="BF7" s="39">
        <v>192.66</v>
      </c>
      <c r="BG7" s="39">
        <v>196.51</v>
      </c>
      <c r="BH7" s="39">
        <v>191.76</v>
      </c>
      <c r="BI7" s="39">
        <v>195.41</v>
      </c>
      <c r="BJ7" s="39">
        <v>404.78</v>
      </c>
      <c r="BK7" s="39">
        <v>400.38</v>
      </c>
      <c r="BL7" s="39">
        <v>393.27</v>
      </c>
      <c r="BM7" s="39">
        <v>386.97</v>
      </c>
      <c r="BN7" s="39">
        <v>380.58</v>
      </c>
      <c r="BO7" s="39">
        <v>270.87</v>
      </c>
      <c r="BP7" s="39">
        <v>105.87</v>
      </c>
      <c r="BQ7" s="39">
        <v>102.46</v>
      </c>
      <c r="BR7" s="39">
        <v>104.01</v>
      </c>
      <c r="BS7" s="39">
        <v>108.47</v>
      </c>
      <c r="BT7" s="39">
        <v>109.36</v>
      </c>
      <c r="BU7" s="39">
        <v>98.07</v>
      </c>
      <c r="BV7" s="39">
        <v>96.56</v>
      </c>
      <c r="BW7" s="39">
        <v>100.47</v>
      </c>
      <c r="BX7" s="39">
        <v>101.72</v>
      </c>
      <c r="BY7" s="39">
        <v>102.38</v>
      </c>
      <c r="BZ7" s="39">
        <v>105.59</v>
      </c>
      <c r="CA7" s="39">
        <v>271.45</v>
      </c>
      <c r="CB7" s="39">
        <v>281.18</v>
      </c>
      <c r="CC7" s="39">
        <v>277.85000000000002</v>
      </c>
      <c r="CD7" s="39">
        <v>267.27</v>
      </c>
      <c r="CE7" s="39">
        <v>264.91000000000003</v>
      </c>
      <c r="CF7" s="39">
        <v>172.26</v>
      </c>
      <c r="CG7" s="39">
        <v>177.14</v>
      </c>
      <c r="CH7" s="39">
        <v>169.82</v>
      </c>
      <c r="CI7" s="39">
        <v>168.2</v>
      </c>
      <c r="CJ7" s="39">
        <v>168.67</v>
      </c>
      <c r="CK7" s="39">
        <v>163.27000000000001</v>
      </c>
      <c r="CL7" s="39">
        <v>38.729999999999997</v>
      </c>
      <c r="CM7" s="39">
        <v>37</v>
      </c>
      <c r="CN7" s="39">
        <v>36.200000000000003</v>
      </c>
      <c r="CO7" s="39">
        <v>36.32</v>
      </c>
      <c r="CP7" s="39">
        <v>35.92</v>
      </c>
      <c r="CQ7" s="39">
        <v>55.68</v>
      </c>
      <c r="CR7" s="39">
        <v>55.64</v>
      </c>
      <c r="CS7" s="39">
        <v>55.13</v>
      </c>
      <c r="CT7" s="39">
        <v>54.77</v>
      </c>
      <c r="CU7" s="39">
        <v>54.92</v>
      </c>
      <c r="CV7" s="39">
        <v>59.94</v>
      </c>
      <c r="CW7" s="39">
        <v>82.94</v>
      </c>
      <c r="CX7" s="39">
        <v>83.87</v>
      </c>
      <c r="CY7" s="39">
        <v>84.79</v>
      </c>
      <c r="CZ7" s="39">
        <v>84.66</v>
      </c>
      <c r="DA7" s="39">
        <v>84.7</v>
      </c>
      <c r="DB7" s="39">
        <v>83.18</v>
      </c>
      <c r="DC7" s="39">
        <v>83.09</v>
      </c>
      <c r="DD7" s="39">
        <v>83</v>
      </c>
      <c r="DE7" s="39">
        <v>82.89</v>
      </c>
      <c r="DF7" s="39">
        <v>82.66</v>
      </c>
      <c r="DG7" s="39">
        <v>90.22</v>
      </c>
      <c r="DH7" s="39">
        <v>35.020000000000003</v>
      </c>
      <c r="DI7" s="39">
        <v>35.46</v>
      </c>
      <c r="DJ7" s="39">
        <v>39.43</v>
      </c>
      <c r="DK7" s="39">
        <v>40.81</v>
      </c>
      <c r="DL7" s="39">
        <v>41.98</v>
      </c>
      <c r="DM7" s="39">
        <v>38.07</v>
      </c>
      <c r="DN7" s="39">
        <v>39.06</v>
      </c>
      <c r="DO7" s="39">
        <v>46.66</v>
      </c>
      <c r="DP7" s="39">
        <v>47.46</v>
      </c>
      <c r="DQ7" s="39">
        <v>48.49</v>
      </c>
      <c r="DR7" s="39">
        <v>47.91</v>
      </c>
      <c r="DS7" s="39">
        <v>15.66</v>
      </c>
      <c r="DT7" s="39">
        <v>16.61</v>
      </c>
      <c r="DU7" s="39">
        <v>16.649999999999999</v>
      </c>
      <c r="DV7" s="39">
        <v>16.61</v>
      </c>
      <c r="DW7" s="39">
        <v>17.11</v>
      </c>
      <c r="DX7" s="39">
        <v>7.73</v>
      </c>
      <c r="DY7" s="39">
        <v>8.8699999999999992</v>
      </c>
      <c r="DZ7" s="39">
        <v>9.85</v>
      </c>
      <c r="EA7" s="39">
        <v>9.7100000000000009</v>
      </c>
      <c r="EB7" s="39">
        <v>12.79</v>
      </c>
      <c r="EC7" s="39">
        <v>15</v>
      </c>
      <c r="ED7" s="39">
        <v>1.34</v>
      </c>
      <c r="EE7" s="39">
        <v>0.49</v>
      </c>
      <c r="EF7" s="39">
        <v>0.68</v>
      </c>
      <c r="EG7" s="39">
        <v>0.79</v>
      </c>
      <c r="EH7" s="39">
        <v>0.85</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2018-02-01T00:19:27Z</cp:lastPrinted>
  <dcterms:created xsi:type="dcterms:W3CDTF">2017-12-25T01:21:58Z</dcterms:created>
  <dcterms:modified xsi:type="dcterms:W3CDTF">2018-02-21T07:44:42Z</dcterms:modified>
</cp:coreProperties>
</file>